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осн характ" sheetId="1" r:id="rId1"/>
    <sheet name="мун прогр" sheetId="2" state="hidden" r:id="rId2"/>
    <sheet name="по программам" sheetId="3" r:id="rId3"/>
  </sheets>
  <calcPr calcId="144525"/>
</workbook>
</file>

<file path=xl/calcChain.xml><?xml version="1.0" encoding="utf-8"?>
<calcChain xmlns="http://schemas.openxmlformats.org/spreadsheetml/2006/main">
  <c r="G13" i="1" l="1"/>
  <c r="G12" i="1" l="1"/>
  <c r="G16" i="1" s="1"/>
  <c r="G14" i="1"/>
  <c r="H12" i="3" l="1"/>
  <c r="H19" i="3"/>
  <c r="H14" i="3"/>
  <c r="H20" i="3"/>
  <c r="H16" i="3"/>
  <c r="H13" i="3"/>
  <c r="H11" i="3"/>
  <c r="H10" i="3"/>
  <c r="H9" i="3"/>
  <c r="H18" i="3"/>
  <c r="H21" i="3"/>
  <c r="H17" i="3"/>
  <c r="H8" i="3"/>
  <c r="F16" i="1" l="1"/>
  <c r="D12" i="1"/>
  <c r="H15" i="3" l="1"/>
  <c r="F12" i="1" l="1"/>
  <c r="E12" i="1"/>
  <c r="E16" i="1" s="1"/>
  <c r="D16" i="1"/>
  <c r="C12" i="1"/>
  <c r="C16" i="1" s="1"/>
  <c r="B12" i="1"/>
  <c r="B16" i="1" s="1"/>
  <c r="E22" i="3" l="1"/>
  <c r="F22" i="3" s="1"/>
  <c r="G22" i="3" s="1"/>
  <c r="H22" i="3" s="1"/>
  <c r="E7" i="3" l="1"/>
  <c r="G7" i="3" l="1"/>
  <c r="H7" i="3"/>
  <c r="C7" i="3" l="1"/>
  <c r="D7" i="3"/>
  <c r="F7" i="3"/>
  <c r="B7" i="3"/>
  <c r="E8" i="2" l="1"/>
  <c r="F8" i="2" s="1"/>
  <c r="G8" i="2" s="1"/>
  <c r="E9" i="2"/>
  <c r="F9" i="2" s="1"/>
  <c r="G9" i="2" s="1"/>
  <c r="E17" i="2"/>
  <c r="F17" i="2" s="1"/>
  <c r="G17" i="2" s="1"/>
  <c r="E19" i="2"/>
  <c r="F19" i="2" s="1"/>
  <c r="G19" i="2" s="1"/>
  <c r="E16" i="2"/>
  <c r="F16" i="2" s="1"/>
  <c r="G16" i="2" s="1"/>
  <c r="F14" i="2"/>
  <c r="G14" i="2" s="1"/>
  <c r="E14" i="2"/>
  <c r="E13" i="2"/>
  <c r="F13" i="2" s="1"/>
  <c r="G13" i="2" s="1"/>
  <c r="E10" i="2"/>
  <c r="F10" i="2" s="1"/>
  <c r="G10" i="2" s="1"/>
  <c r="D7" i="2"/>
  <c r="C7" i="2"/>
  <c r="B7" i="2"/>
  <c r="G7" i="2" l="1"/>
  <c r="E7" i="2"/>
  <c r="F7" i="2"/>
</calcChain>
</file>

<file path=xl/sharedStrings.xml><?xml version="1.0" encoding="utf-8"?>
<sst xmlns="http://schemas.openxmlformats.org/spreadsheetml/2006/main" count="68" uniqueCount="54">
  <si>
    <t>Наименование характеристики</t>
  </si>
  <si>
    <t>Общий объем доходов бюджета, в том числе</t>
  </si>
  <si>
    <t>налоговые и неналоговые доходы</t>
  </si>
  <si>
    <t>безвозмездные поступления</t>
  </si>
  <si>
    <t>Общий объем расходов бюджета</t>
  </si>
  <si>
    <t>Дефицит (профицит)</t>
  </si>
  <si>
    <t>муниципального образования "Город Сарапул"</t>
  </si>
  <si>
    <t>на долгосрочный период</t>
  </si>
  <si>
    <t>Бюджет города Сарапула</t>
  </si>
  <si>
    <t>тыс. руб.</t>
  </si>
  <si>
    <t>2021 год</t>
  </si>
  <si>
    <t>2022 год</t>
  </si>
  <si>
    <t>2023 год</t>
  </si>
  <si>
    <t>2024 год</t>
  </si>
  <si>
    <t>2025 год</t>
  </si>
  <si>
    <t>Приложение  к Бюджетному прогнозу</t>
  </si>
  <si>
    <t>1.Прогноз основных характеристик бюджета города Сарапула на долгосрочный период</t>
  </si>
  <si>
    <t xml:space="preserve">Наименование муниципальной программы </t>
  </si>
  <si>
    <t>Всего:</t>
  </si>
  <si>
    <t>2. Показатели финансового обеспечения муниципальных программ города Сарапула</t>
  </si>
  <si>
    <t xml:space="preserve">  Муниципальная программа "Развитие образования и воспитание" на 2015-2024 годы</t>
  </si>
  <si>
    <t xml:space="preserve">  Муниципальная программа "Сохранение здоровья и формирование здорового образа жизни" на 2015-2024 годы</t>
  </si>
  <si>
    <t xml:space="preserve">  Муниципальная программа "Развитие культуры" на 2015-2024 годы</t>
  </si>
  <si>
    <t xml:space="preserve">  Муниципальная программа "Социальная поддержка населения" на 2015-2024 годы</t>
  </si>
  <si>
    <t xml:space="preserve">  Муниципальная программа "Создание условий для устойчивого экономического развития" на 2015-2024 годы</t>
  </si>
  <si>
    <t xml:space="preserve">  Муниципальная программа "Предупреждение и ликвидация последствий чрезвычайных ситуаций, реализация мер пожарной безопасности" на 2015-2024 годы</t>
  </si>
  <si>
    <t xml:space="preserve">  Муниципальная программа "Городское хозяйство" на 2015-2024 годы</t>
  </si>
  <si>
    <t xml:space="preserve">  Муниципальная программа "Энергосбережение и повышение энергетической эффективности" на 2015-2024 годы</t>
  </si>
  <si>
    <t xml:space="preserve">  Муниципальная программа "Муниципальное управление" на 2015-2024 годы</t>
  </si>
  <si>
    <t xml:space="preserve">  Муниципальная программа "Управление муниципальными финансами муниципального образования "Город Сарапул" на 2015-2024 годы</t>
  </si>
  <si>
    <t xml:space="preserve">  Муниципальная программа "Управление муниципальным имуществом" на 2015-2024 годы</t>
  </si>
  <si>
    <t xml:space="preserve">  Муниципальная программа "Безопасность муниципального образования "Город Сарапул" на 2015-2024 годы</t>
  </si>
  <si>
    <t xml:space="preserve">  Муниципальная программа "Формирование современной городской среды" на 2018-2024 г.г.</t>
  </si>
  <si>
    <t>2026 год</t>
  </si>
  <si>
    <t xml:space="preserve">  Муниципальная программа "Профилактика терриризма" на 2020-2024 г.г.</t>
  </si>
  <si>
    <t>2027 год</t>
  </si>
  <si>
    <t>2028 год</t>
  </si>
  <si>
    <t>2029 год</t>
  </si>
  <si>
    <t>2024 год  исполнение</t>
  </si>
  <si>
    <t xml:space="preserve">  Муниципальная программа "Развитие образования и воспитание" на 2015-2028 годы</t>
  </si>
  <si>
    <t xml:space="preserve">  Муниципальная программа "Сохранение здоровья и формирование здорового образа жизни" на 2015-2028 годы</t>
  </si>
  <si>
    <t xml:space="preserve">  Муниципальная программа "Развитие культуры" на 2015-2028 годы</t>
  </si>
  <si>
    <t xml:space="preserve">  Муниципальная программа "Социальная поддержка населения" на 2015-2028 годы</t>
  </si>
  <si>
    <t xml:space="preserve">  Муниципальная программа "Создание условий для устойчивого экономического развития" на 2015-2028 годы</t>
  </si>
  <si>
    <t xml:space="preserve">  Муниципальная программа "Предупреждение и ликвидация последствий чрезвычайных ситуаций, реализация мер пожарной безопасности" на 2015-2028 годы</t>
  </si>
  <si>
    <t xml:space="preserve">  Муниципальная программа "Городское хозяйство" на 2015-2028 годы</t>
  </si>
  <si>
    <t xml:space="preserve">  Муниципальная программа "Энергосбережение и повышение энергетической эффективности" на 2015-2028 годы</t>
  </si>
  <si>
    <t xml:space="preserve">  Муниципальная программа "Муниципальное управление" на 2015-2028 годы</t>
  </si>
  <si>
    <t xml:space="preserve">  Муниципальная программа "Управление муниципальными финансами муниципального образования "Город Сарапул" на 2015-2028 годы</t>
  </si>
  <si>
    <t xml:space="preserve">  Муниципальная программа "Управление муниципальным имуществом" на 2015-2028 годы</t>
  </si>
  <si>
    <t xml:space="preserve">  Муниципальная программа "Безопасность муниципального образования "Город Сарапул" на 2015-2028 годы</t>
  </si>
  <si>
    <t xml:space="preserve">  Муниципальная программа "Формирование современной городской среды" на 2018-2028 г.г.</t>
  </si>
  <si>
    <t xml:space="preserve">  Муниципальная программа "Профилактика терроризма" на 2018-2028г.г.</t>
  </si>
  <si>
    <t xml:space="preserve">  Муниципальная программа "Укрепление общественного здоровья населения" на 2023-2028г.г.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</si>
</sst>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?_р_._-;_-@_-"/>
    <numFmt numFmtId="167" formatCode="_-* #,##0.0_р_._-;\-* #,##0.0_р_._-;_-* &quot;-&quot;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0"/>
      <color rgb="FF000000"/>
      <name val="Arial Cyr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4" fillId="0" borderId="2">
      <alignment vertical="top" wrapText="1"/>
    </xf>
    <xf numFmtId="4" fontId="4" fillId="3" borderId="2">
      <alignment horizontal="right" vertical="top" shrinkToFit="1"/>
    </xf>
    <xf numFmtId="4" fontId="4" fillId="4" borderId="2">
      <alignment horizontal="right" vertical="top" shrinkToFit="1"/>
    </xf>
    <xf numFmtId="0" fontId="9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right" vertical="center"/>
    </xf>
    <xf numFmtId="166" fontId="5" fillId="0" borderId="1" xfId="0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166" fontId="5" fillId="2" borderId="0" xfId="0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 wrapText="1"/>
    </xf>
    <xf numFmtId="166" fontId="5" fillId="0" borderId="1" xfId="1" applyNumberFormat="1" applyFont="1" applyFill="1" applyBorder="1"/>
    <xf numFmtId="166" fontId="5" fillId="2" borderId="0" xfId="1" applyNumberFormat="1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166" fontId="6" fillId="0" borderId="0" xfId="0" applyNumberFormat="1" applyFont="1"/>
    <xf numFmtId="167" fontId="6" fillId="0" borderId="0" xfId="0" applyNumberFormat="1" applyFont="1"/>
    <xf numFmtId="43" fontId="5" fillId="0" borderId="1" xfId="0" applyNumberFormat="1" applyFont="1" applyFill="1" applyBorder="1" applyAlignment="1">
      <alignment horizontal="right"/>
    </xf>
    <xf numFmtId="0" fontId="0" fillId="0" borderId="0" xfId="0" applyBorder="1"/>
    <xf numFmtId="0" fontId="7" fillId="0" borderId="1" xfId="2" applyNumberFormat="1" applyFont="1" applyBorder="1" applyAlignment="1" applyProtection="1">
      <alignment vertical="center" wrapText="1"/>
    </xf>
    <xf numFmtId="166" fontId="8" fillId="0" borderId="1" xfId="1" applyNumberFormat="1" applyFont="1" applyFill="1" applyBorder="1" applyAlignment="1">
      <alignment horizontal="right"/>
    </xf>
    <xf numFmtId="0" fontId="5" fillId="0" borderId="1" xfId="0" applyFont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justify" vertical="center" wrapText="1"/>
    </xf>
    <xf numFmtId="166" fontId="10" fillId="0" borderId="1" xfId="0" applyNumberFormat="1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43" fontId="6" fillId="0" borderId="0" xfId="1" applyFont="1"/>
    <xf numFmtId="43" fontId="6" fillId="0" borderId="0" xfId="0" applyNumberFormat="1" applyFont="1"/>
    <xf numFmtId="166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164" fontId="12" fillId="2" borderId="1" xfId="0" applyNumberFormat="1" applyFont="1" applyFill="1" applyBorder="1" applyAlignment="1">
      <alignment horizontal="center" vertical="top" wrapText="1"/>
    </xf>
    <xf numFmtId="166" fontId="13" fillId="2" borderId="1" xfId="1" applyNumberFormat="1" applyFont="1" applyFill="1" applyBorder="1" applyAlignment="1">
      <alignment vertical="top"/>
    </xf>
    <xf numFmtId="167" fontId="12" fillId="2" borderId="1" xfId="0" applyNumberFormat="1" applyFont="1" applyFill="1" applyBorder="1" applyAlignment="1">
      <alignment horizontal="center" vertical="top" wrapText="1"/>
    </xf>
    <xf numFmtId="165" fontId="12" fillId="0" borderId="0" xfId="0" applyNumberFormat="1" applyFont="1" applyFill="1" applyAlignment="1">
      <alignment horizontal="center"/>
    </xf>
    <xf numFmtId="0" fontId="0" fillId="0" borderId="0" xfId="0" applyAlignment="1"/>
    <xf numFmtId="165" fontId="12" fillId="0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vertical="top" wrapText="1"/>
    </xf>
    <xf numFmtId="164" fontId="12" fillId="2" borderId="0" xfId="0" applyNumberFormat="1" applyFont="1" applyFill="1" applyBorder="1" applyAlignment="1">
      <alignment horizontal="center" vertical="top" wrapText="1"/>
    </xf>
    <xf numFmtId="166" fontId="13" fillId="2" borderId="0" xfId="1" applyNumberFormat="1" applyFont="1" applyFill="1" applyBorder="1" applyAlignment="1">
      <alignment vertical="top"/>
    </xf>
    <xf numFmtId="167" fontId="0" fillId="0" borderId="0" xfId="0" applyNumberFormat="1"/>
    <xf numFmtId="166" fontId="10" fillId="2" borderId="1" xfId="0" applyNumberFormat="1" applyFont="1" applyFill="1" applyBorder="1" applyAlignment="1">
      <alignment horizontal="justify" vertical="center" wrapText="1"/>
    </xf>
    <xf numFmtId="166" fontId="6" fillId="2" borderId="0" xfId="0" applyNumberFormat="1" applyFont="1" applyFill="1"/>
    <xf numFmtId="43" fontId="6" fillId="2" borderId="0" xfId="1" applyFont="1" applyFill="1"/>
    <xf numFmtId="43" fontId="6" fillId="2" borderId="0" xfId="0" applyNumberFormat="1" applyFont="1" applyFill="1"/>
    <xf numFmtId="0" fontId="14" fillId="0" borderId="0" xfId="0" applyFont="1"/>
    <xf numFmtId="164" fontId="13" fillId="2" borderId="1" xfId="0" applyNumberFormat="1" applyFont="1" applyFill="1" applyBorder="1" applyAlignment="1">
      <alignment horizontal="center" vertical="top" wrapText="1"/>
    </xf>
    <xf numFmtId="167" fontId="13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justify"/>
    </xf>
    <xf numFmtId="0" fontId="2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6" fillId="0" borderId="1" xfId="0" applyFont="1" applyBorder="1" applyAlignment="1"/>
    <xf numFmtId="0" fontId="0" fillId="0" borderId="1" xfId="0" applyBorder="1" applyAlignment="1"/>
  </cellXfs>
  <cellStyles count="6">
    <cellStyle name="xl23" xfId="5"/>
    <cellStyle name="xl34" xfId="2"/>
    <cellStyle name="xl36" xfId="3"/>
    <cellStyle name="xl39" xf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154" zoomScaleNormal="154" workbookViewId="0">
      <selection activeCell="G13" sqref="G13"/>
    </sheetView>
  </sheetViews>
  <sheetFormatPr defaultRowHeight="15" x14ac:dyDescent="0.25"/>
  <cols>
    <col min="1" max="1" width="45" customWidth="1"/>
    <col min="2" max="2" width="12.5703125" customWidth="1"/>
    <col min="3" max="3" width="14.140625" customWidth="1"/>
    <col min="4" max="4" width="13.140625" customWidth="1"/>
    <col min="5" max="5" width="12.7109375" customWidth="1"/>
    <col min="6" max="6" width="13.7109375" customWidth="1"/>
    <col min="7" max="7" width="13.140625" customWidth="1"/>
    <col min="8" max="8" width="13" customWidth="1"/>
  </cols>
  <sheetData>
    <row r="1" spans="1:8" ht="15.75" x14ac:dyDescent="0.25">
      <c r="A1" s="55" t="s">
        <v>15</v>
      </c>
      <c r="B1" s="52"/>
      <c r="C1" s="52"/>
      <c r="D1" s="52"/>
      <c r="E1" s="52"/>
      <c r="F1" s="52"/>
      <c r="G1" s="52"/>
      <c r="H1" s="37"/>
    </row>
    <row r="2" spans="1:8" ht="15.75" x14ac:dyDescent="0.25">
      <c r="A2" s="55" t="s">
        <v>6</v>
      </c>
      <c r="B2" s="52"/>
      <c r="C2" s="52"/>
      <c r="D2" s="52"/>
      <c r="E2" s="52"/>
      <c r="F2" s="52"/>
      <c r="G2" s="52"/>
      <c r="H2" s="37"/>
    </row>
    <row r="3" spans="1:8" ht="15.75" x14ac:dyDescent="0.25">
      <c r="A3" s="55" t="s">
        <v>7</v>
      </c>
      <c r="B3" s="52"/>
      <c r="C3" s="52"/>
      <c r="D3" s="52"/>
      <c r="E3" s="52"/>
      <c r="F3" s="52"/>
      <c r="G3" s="52"/>
      <c r="H3" s="37"/>
    </row>
    <row r="4" spans="1:8" x14ac:dyDescent="0.25">
      <c r="A4" s="1"/>
      <c r="B4" s="1"/>
      <c r="C4" s="1"/>
      <c r="D4" s="1"/>
      <c r="E4" s="1"/>
      <c r="F4" s="1"/>
    </row>
    <row r="5" spans="1:8" x14ac:dyDescent="0.25">
      <c r="A5" s="53" t="s">
        <v>16</v>
      </c>
      <c r="B5" s="54"/>
      <c r="C5" s="54"/>
      <c r="D5" s="54"/>
      <c r="E5" s="54"/>
      <c r="F5" s="54"/>
      <c r="G5" s="52"/>
      <c r="H5" s="52"/>
    </row>
    <row r="6" spans="1:8" x14ac:dyDescent="0.25">
      <c r="A6" s="1"/>
      <c r="B6" s="1"/>
      <c r="C6" s="1"/>
      <c r="D6" s="1"/>
      <c r="E6" s="1"/>
      <c r="F6" s="1"/>
    </row>
    <row r="7" spans="1:8" ht="15.75" x14ac:dyDescent="0.25">
      <c r="A7" s="2"/>
      <c r="B7" s="1"/>
      <c r="C7" s="1"/>
      <c r="D7" s="1"/>
      <c r="E7" s="1"/>
      <c r="F7" s="1"/>
    </row>
    <row r="8" spans="1:8" x14ac:dyDescent="0.25">
      <c r="A8" s="50" t="s">
        <v>8</v>
      </c>
      <c r="B8" s="51"/>
      <c r="C8" s="51"/>
      <c r="D8" s="51"/>
      <c r="E8" s="51"/>
      <c r="F8" s="51"/>
      <c r="G8" s="52"/>
      <c r="H8" s="52"/>
    </row>
    <row r="9" spans="1:8" x14ac:dyDescent="0.25">
      <c r="A9" s="12"/>
      <c r="B9" s="13"/>
      <c r="C9" s="13"/>
      <c r="D9" s="13"/>
      <c r="F9" s="17"/>
    </row>
    <row r="10" spans="1:8" x14ac:dyDescent="0.25">
      <c r="G10" s="36" t="s">
        <v>9</v>
      </c>
      <c r="H10" s="38"/>
    </row>
    <row r="11" spans="1:8" ht="28.5" customHeight="1" x14ac:dyDescent="0.25">
      <c r="A11" s="30" t="s">
        <v>0</v>
      </c>
      <c r="B11" s="31" t="s">
        <v>38</v>
      </c>
      <c r="C11" s="31" t="s">
        <v>14</v>
      </c>
      <c r="D11" s="31" t="s">
        <v>33</v>
      </c>
      <c r="E11" s="31" t="s">
        <v>35</v>
      </c>
      <c r="F11" s="31" t="s">
        <v>36</v>
      </c>
      <c r="G11" s="31" t="s">
        <v>37</v>
      </c>
      <c r="H11" s="39"/>
    </row>
    <row r="12" spans="1:8" ht="33.75" customHeight="1" x14ac:dyDescent="0.25">
      <c r="A12" s="32" t="s">
        <v>1</v>
      </c>
      <c r="B12" s="33">
        <f t="shared" ref="B12:F12" si="0">B13+B14</f>
        <v>3692333.9000000004</v>
      </c>
      <c r="C12" s="33">
        <f t="shared" si="0"/>
        <v>4307243</v>
      </c>
      <c r="D12" s="33">
        <f>D13+D14</f>
        <v>4244347.9000000004</v>
      </c>
      <c r="E12" s="33">
        <f t="shared" si="0"/>
        <v>4355581.0999999996</v>
      </c>
      <c r="F12" s="33">
        <f t="shared" si="0"/>
        <v>4663980.5</v>
      </c>
      <c r="G12" s="48">
        <f>G13+G14</f>
        <v>4681669.0999999996</v>
      </c>
      <c r="H12" s="40"/>
    </row>
    <row r="13" spans="1:8" ht="24.75" customHeight="1" x14ac:dyDescent="0.25">
      <c r="A13" s="32" t="s">
        <v>2</v>
      </c>
      <c r="B13" s="33">
        <v>869856.2</v>
      </c>
      <c r="C13" s="33">
        <v>1013420.1</v>
      </c>
      <c r="D13" s="33">
        <v>1049902</v>
      </c>
      <c r="E13" s="33">
        <v>1113958</v>
      </c>
      <c r="F13" s="33">
        <v>1179886</v>
      </c>
      <c r="G13" s="48">
        <f>F13+15000+2688.6</f>
        <v>1197574.6000000001</v>
      </c>
      <c r="H13" s="40"/>
    </row>
    <row r="14" spans="1:8" x14ac:dyDescent="0.25">
      <c r="A14" s="32" t="s">
        <v>3</v>
      </c>
      <c r="B14" s="33">
        <v>2822477.7</v>
      </c>
      <c r="C14" s="33">
        <v>3293822.9</v>
      </c>
      <c r="D14" s="33">
        <v>3194445.9</v>
      </c>
      <c r="E14" s="33">
        <v>3241623.1</v>
      </c>
      <c r="F14" s="33">
        <v>3484094.5</v>
      </c>
      <c r="G14" s="48">
        <f>F14</f>
        <v>3484094.5</v>
      </c>
      <c r="H14" s="40"/>
    </row>
    <row r="15" spans="1:8" x14ac:dyDescent="0.25">
      <c r="A15" s="32" t="s">
        <v>4</v>
      </c>
      <c r="B15" s="33">
        <v>3669731.6</v>
      </c>
      <c r="C15" s="34">
        <v>4312364.0999999996</v>
      </c>
      <c r="D15" s="34">
        <v>4342198.5999999996</v>
      </c>
      <c r="E15" s="34">
        <v>4401850</v>
      </c>
      <c r="F15" s="34">
        <v>4668505.5999999996</v>
      </c>
      <c r="G15" s="34">
        <v>4685694.2</v>
      </c>
      <c r="H15" s="41"/>
    </row>
    <row r="16" spans="1:8" x14ac:dyDescent="0.25">
      <c r="A16" s="32" t="s">
        <v>5</v>
      </c>
      <c r="B16" s="35">
        <f t="shared" ref="B16:C16" si="1">B12-B15</f>
        <v>22602.300000000279</v>
      </c>
      <c r="C16" s="35">
        <f t="shared" si="1"/>
        <v>-5121.0999999996275</v>
      </c>
      <c r="D16" s="35">
        <f>D12-D15</f>
        <v>-97850.699999999255</v>
      </c>
      <c r="E16" s="35">
        <f>E12-E15</f>
        <v>-46268.900000000373</v>
      </c>
      <c r="F16" s="35">
        <f>F12-F15</f>
        <v>-4525.0999999996275</v>
      </c>
      <c r="G16" s="49">
        <f>G12-G15</f>
        <v>-4025.1000000005588</v>
      </c>
      <c r="H16" s="40"/>
    </row>
    <row r="17" spans="6:8" x14ac:dyDescent="0.25">
      <c r="G17" s="47"/>
      <c r="H17" s="17"/>
    </row>
    <row r="18" spans="6:8" x14ac:dyDescent="0.25">
      <c r="F18" s="42"/>
      <c r="G18" s="42"/>
    </row>
    <row r="20" spans="6:8" x14ac:dyDescent="0.25">
      <c r="G20" s="42"/>
    </row>
  </sheetData>
  <mergeCells count="5">
    <mergeCell ref="A8:H8"/>
    <mergeCell ref="A5:H5"/>
    <mergeCell ref="A1:G1"/>
    <mergeCell ref="A2:G2"/>
    <mergeCell ref="A3:G3"/>
  </mergeCells>
  <pageMargins left="0.67" right="0.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zoomScale="81" zoomScaleNormal="81" workbookViewId="0">
      <selection activeCell="E8" sqref="E8"/>
    </sheetView>
  </sheetViews>
  <sheetFormatPr defaultColWidth="22.28515625" defaultRowHeight="21" x14ac:dyDescent="0.35"/>
  <cols>
    <col min="1" max="1" width="94.7109375" style="4" customWidth="1"/>
    <col min="2" max="2" width="22.5703125" style="4" bestFit="1" customWidth="1"/>
    <col min="3" max="16384" width="22.28515625" style="4"/>
  </cols>
  <sheetData>
    <row r="1" spans="1:9" x14ac:dyDescent="0.35">
      <c r="A1" s="3"/>
    </row>
    <row r="2" spans="1:9" x14ac:dyDescent="0.35">
      <c r="A2" s="56" t="s">
        <v>19</v>
      </c>
      <c r="B2" s="57"/>
      <c r="C2" s="57"/>
      <c r="D2" s="57"/>
      <c r="E2" s="57"/>
      <c r="F2" s="57"/>
      <c r="G2" s="57"/>
    </row>
    <row r="4" spans="1:9" x14ac:dyDescent="0.35">
      <c r="G4" s="5" t="s">
        <v>9</v>
      </c>
    </row>
    <row r="5" spans="1:9" x14ac:dyDescent="0.35">
      <c r="A5" s="58" t="s">
        <v>17</v>
      </c>
      <c r="B5" s="59" t="s">
        <v>10</v>
      </c>
      <c r="C5" s="59" t="s">
        <v>11</v>
      </c>
      <c r="D5" s="59" t="s">
        <v>12</v>
      </c>
      <c r="E5" s="59" t="s">
        <v>13</v>
      </c>
      <c r="F5" s="59" t="s">
        <v>14</v>
      </c>
      <c r="G5" s="59" t="s">
        <v>33</v>
      </c>
    </row>
    <row r="6" spans="1:9" x14ac:dyDescent="0.35">
      <c r="A6" s="58"/>
      <c r="B6" s="60"/>
      <c r="C6" s="60"/>
      <c r="D6" s="60"/>
      <c r="E6" s="60"/>
      <c r="F6" s="61"/>
      <c r="G6" s="61"/>
    </row>
    <row r="7" spans="1:9" x14ac:dyDescent="0.35">
      <c r="A7" s="20" t="s">
        <v>18</v>
      </c>
      <c r="B7" s="21">
        <f>B8+B9+B10+B11+B12+B13+B14+B15+B16+B17+B18+B19+B21+B20</f>
        <v>1835403.7</v>
      </c>
      <c r="C7" s="21">
        <f t="shared" ref="C7:D7" si="0">C8+C9+C10+C11+C12+C13+C14+C15+C16+C17+C18+C19+C21+C20</f>
        <v>1441166.2000000002</v>
      </c>
      <c r="D7" s="21">
        <f t="shared" si="0"/>
        <v>1535593.9000000001</v>
      </c>
      <c r="E7" s="21">
        <f t="shared" ref="E7" si="1">E8+E9+E10+E11+E12+E13+E14+E15+E16+E17+E18+E19+E21+E20</f>
        <v>1536012.4923</v>
      </c>
      <c r="F7" s="21">
        <f t="shared" ref="F7" si="2">F8+F9+F10+F11+F12+F13+F14+F15+F16+F17+F18+F19+F21+F20</f>
        <v>1585027.3961143999</v>
      </c>
      <c r="G7" s="21">
        <f t="shared" ref="G7" si="3">G8+G9+G10+G11+G12+G13+G14+G15+G16+G17+G18+G19+G21+G20</f>
        <v>1612309.808841222</v>
      </c>
    </row>
    <row r="8" spans="1:9" ht="48" customHeight="1" x14ac:dyDescent="0.35">
      <c r="A8" s="18" t="s">
        <v>20</v>
      </c>
      <c r="B8" s="16">
        <v>1048663.8</v>
      </c>
      <c r="C8" s="6">
        <v>897751.9</v>
      </c>
      <c r="D8" s="7">
        <v>983436.9</v>
      </c>
      <c r="E8" s="6">
        <f>D8*1.017-573.7</f>
        <v>999581.62729999993</v>
      </c>
      <c r="F8" s="6">
        <f>E8*1.028-409.2</f>
        <v>1027160.7128644</v>
      </c>
      <c r="G8" s="6">
        <f>F8*1.005-361</f>
        <v>1031935.516428722</v>
      </c>
      <c r="I8" s="8"/>
    </row>
    <row r="9" spans="1:9" ht="54.75" customHeight="1" x14ac:dyDescent="0.35">
      <c r="A9" s="18" t="s">
        <v>21</v>
      </c>
      <c r="B9" s="9">
        <v>50667.9</v>
      </c>
      <c r="C9" s="9">
        <v>50667.9</v>
      </c>
      <c r="D9" s="9">
        <v>50667.9</v>
      </c>
      <c r="E9" s="6">
        <f>D9*1.05</f>
        <v>53201.295000000006</v>
      </c>
      <c r="F9" s="6">
        <f t="shared" ref="F9:G10" si="4">E9*1.05</f>
        <v>55861.359750000011</v>
      </c>
      <c r="G9" s="6">
        <f t="shared" si="4"/>
        <v>58654.427737500017</v>
      </c>
    </row>
    <row r="10" spans="1:9" ht="51.75" customHeight="1" x14ac:dyDescent="0.35">
      <c r="A10" s="18" t="s">
        <v>22</v>
      </c>
      <c r="B10" s="9">
        <v>152567.4</v>
      </c>
      <c r="C10" s="9">
        <v>148961</v>
      </c>
      <c r="D10" s="9">
        <v>148961</v>
      </c>
      <c r="E10" s="6">
        <f>D10*1.05</f>
        <v>156409.05000000002</v>
      </c>
      <c r="F10" s="6">
        <f t="shared" si="4"/>
        <v>164229.50250000003</v>
      </c>
      <c r="G10" s="6">
        <f t="shared" si="4"/>
        <v>172440.97762500003</v>
      </c>
    </row>
    <row r="11" spans="1:9" ht="56.25" customHeight="1" x14ac:dyDescent="0.35">
      <c r="A11" s="18" t="s">
        <v>23</v>
      </c>
      <c r="B11" s="9">
        <v>57317.599999999999</v>
      </c>
      <c r="C11" s="9">
        <v>63355.8</v>
      </c>
      <c r="D11" s="10">
        <v>64569.599999999999</v>
      </c>
      <c r="E11" s="10">
        <v>64569.599999999999</v>
      </c>
      <c r="F11" s="10">
        <v>64569.599999999999</v>
      </c>
      <c r="G11" s="10">
        <v>64569.599999999999</v>
      </c>
      <c r="I11" s="11"/>
    </row>
    <row r="12" spans="1:9" ht="56.25" customHeight="1" x14ac:dyDescent="0.35">
      <c r="A12" s="18" t="s">
        <v>24</v>
      </c>
      <c r="B12" s="9">
        <v>776</v>
      </c>
      <c r="C12" s="9">
        <v>876</v>
      </c>
      <c r="D12" s="10">
        <v>876</v>
      </c>
      <c r="E12" s="10">
        <v>876</v>
      </c>
      <c r="F12" s="10">
        <v>876</v>
      </c>
      <c r="G12" s="10">
        <v>876</v>
      </c>
    </row>
    <row r="13" spans="1:9" ht="67.5" customHeight="1" x14ac:dyDescent="0.35">
      <c r="A13" s="18" t="s">
        <v>25</v>
      </c>
      <c r="B13" s="9">
        <v>4535</v>
      </c>
      <c r="C13" s="9">
        <v>4535</v>
      </c>
      <c r="D13" s="9">
        <v>4535</v>
      </c>
      <c r="E13" s="6">
        <f>D13*1.05</f>
        <v>4761.75</v>
      </c>
      <c r="F13" s="6">
        <f t="shared" ref="F13:G19" si="5">E13*1.05</f>
        <v>4999.8375000000005</v>
      </c>
      <c r="G13" s="6">
        <f t="shared" si="5"/>
        <v>5249.8293750000012</v>
      </c>
    </row>
    <row r="14" spans="1:9" ht="49.5" customHeight="1" x14ac:dyDescent="0.35">
      <c r="A14" s="18" t="s">
        <v>26</v>
      </c>
      <c r="B14" s="9">
        <v>358058.8</v>
      </c>
      <c r="C14" s="9">
        <v>94314.6</v>
      </c>
      <c r="D14" s="7">
        <v>92088.3</v>
      </c>
      <c r="E14" s="6">
        <f>D14*1.05</f>
        <v>96692.715000000011</v>
      </c>
      <c r="F14" s="6">
        <f t="shared" si="5"/>
        <v>101527.35075000001</v>
      </c>
      <c r="G14" s="6">
        <f t="shared" si="5"/>
        <v>106603.71828750001</v>
      </c>
    </row>
    <row r="15" spans="1:9" ht="59.25" customHeight="1" x14ac:dyDescent="0.35">
      <c r="A15" s="18" t="s">
        <v>27</v>
      </c>
      <c r="B15" s="9">
        <v>850</v>
      </c>
      <c r="C15" s="9">
        <v>184.2</v>
      </c>
      <c r="D15" s="10">
        <v>74</v>
      </c>
      <c r="E15" s="9">
        <v>850</v>
      </c>
      <c r="F15" s="9">
        <v>850</v>
      </c>
      <c r="G15" s="9">
        <v>850</v>
      </c>
    </row>
    <row r="16" spans="1:9" ht="42.75" customHeight="1" x14ac:dyDescent="0.35">
      <c r="A16" s="18" t="s">
        <v>28</v>
      </c>
      <c r="B16" s="9">
        <v>53714.7</v>
      </c>
      <c r="C16" s="9">
        <v>53098.9</v>
      </c>
      <c r="D16" s="10">
        <v>53525.599999999999</v>
      </c>
      <c r="E16" s="6">
        <f>D16*1.05</f>
        <v>56201.88</v>
      </c>
      <c r="F16" s="6">
        <f t="shared" si="5"/>
        <v>59011.974000000002</v>
      </c>
      <c r="G16" s="6">
        <f t="shared" si="5"/>
        <v>61962.572700000004</v>
      </c>
    </row>
    <row r="17" spans="1:7" ht="63" customHeight="1" x14ac:dyDescent="0.35">
      <c r="A17" s="18" t="s">
        <v>29</v>
      </c>
      <c r="B17" s="9">
        <v>54233.2</v>
      </c>
      <c r="C17" s="9">
        <v>73037.100000000006</v>
      </c>
      <c r="D17" s="10">
        <v>91150.399999999994</v>
      </c>
      <c r="E17" s="6">
        <f>B17*1.05</f>
        <v>56944.86</v>
      </c>
      <c r="F17" s="6">
        <f>E17*1.05</f>
        <v>59792.103000000003</v>
      </c>
      <c r="G17" s="6">
        <f>F17*1.05</f>
        <v>62781.708150000006</v>
      </c>
    </row>
    <row r="18" spans="1:7" ht="60" customHeight="1" x14ac:dyDescent="0.35">
      <c r="A18" s="18" t="s">
        <v>30</v>
      </c>
      <c r="B18" s="9">
        <v>7179.7</v>
      </c>
      <c r="C18" s="9">
        <v>7179.7</v>
      </c>
      <c r="D18" s="9">
        <v>7179.7</v>
      </c>
      <c r="E18" s="9">
        <v>7179.7</v>
      </c>
      <c r="F18" s="9">
        <v>7179.7</v>
      </c>
      <c r="G18" s="9">
        <v>7179.7</v>
      </c>
    </row>
    <row r="19" spans="1:7" ht="57.75" customHeight="1" x14ac:dyDescent="0.35">
      <c r="A19" s="18" t="s">
        <v>31</v>
      </c>
      <c r="B19" s="9">
        <v>4290.3</v>
      </c>
      <c r="C19" s="9">
        <v>4290.3</v>
      </c>
      <c r="D19" s="9">
        <v>4290.3</v>
      </c>
      <c r="E19" s="6">
        <f>D19*1.05</f>
        <v>4504.8150000000005</v>
      </c>
      <c r="F19" s="6">
        <f t="shared" si="5"/>
        <v>4730.0557500000004</v>
      </c>
      <c r="G19" s="6">
        <f t="shared" si="5"/>
        <v>4966.558537500001</v>
      </c>
    </row>
    <row r="20" spans="1:7" ht="57.75" customHeight="1" x14ac:dyDescent="0.35">
      <c r="A20" s="18" t="s">
        <v>32</v>
      </c>
      <c r="B20" s="9">
        <v>42516.3</v>
      </c>
      <c r="C20" s="9">
        <v>42880.800000000003</v>
      </c>
      <c r="D20" s="19">
        <v>34206.199999999997</v>
      </c>
      <c r="E20" s="19">
        <v>34206.199999999997</v>
      </c>
      <c r="F20" s="19">
        <v>34206.199999999997</v>
      </c>
      <c r="G20" s="19">
        <v>34206.199999999997</v>
      </c>
    </row>
    <row r="21" spans="1:7" ht="51.75" customHeight="1" x14ac:dyDescent="0.35">
      <c r="A21" s="18" t="s">
        <v>34</v>
      </c>
      <c r="B21" s="9">
        <v>33</v>
      </c>
      <c r="C21" s="9">
        <v>33</v>
      </c>
      <c r="D21" s="19">
        <v>33</v>
      </c>
      <c r="E21" s="19">
        <v>33</v>
      </c>
      <c r="F21" s="19">
        <v>33</v>
      </c>
      <c r="G21" s="19">
        <v>33</v>
      </c>
    </row>
    <row r="25" spans="1:7" x14ac:dyDescent="0.35">
      <c r="C25" s="14"/>
      <c r="D25" s="14"/>
      <c r="E25" s="14"/>
      <c r="F25" s="14"/>
      <c r="G25" s="14"/>
    </row>
    <row r="29" spans="1:7" x14ac:dyDescent="0.35">
      <c r="F29" s="15"/>
      <c r="G29" s="15"/>
    </row>
  </sheetData>
  <mergeCells count="8">
    <mergeCell ref="A2:G2"/>
    <mergeCell ref="A5:A6"/>
    <mergeCell ref="B5:B6"/>
    <mergeCell ref="C5:C6"/>
    <mergeCell ref="D5:D6"/>
    <mergeCell ref="E5:E6"/>
    <mergeCell ref="F5:F6"/>
    <mergeCell ref="G5:G6"/>
  </mergeCells>
  <pageMargins left="1.05" right="0.70866141732283472" top="0.31" bottom="0.31" header="0.31496062992125984" footer="0.31496062992125984"/>
  <pageSetup paperSize="9" scale="4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pane xSplit="1" ySplit="7" topLeftCell="C20" activePane="bottomRight" state="frozen"/>
      <selection pane="topRight" activeCell="B1" sqref="B1"/>
      <selection pane="bottomLeft" activeCell="A8" sqref="A8"/>
      <selection pane="bottomRight" activeCell="I9" sqref="I9"/>
    </sheetView>
  </sheetViews>
  <sheetFormatPr defaultColWidth="22.28515625" defaultRowHeight="21" x14ac:dyDescent="0.35"/>
  <cols>
    <col min="1" max="1" width="93.5703125" style="4" customWidth="1"/>
    <col min="2" max="2" width="22.28515625" style="4" hidden="1" customWidth="1"/>
    <col min="3" max="3" width="22.42578125" style="4" customWidth="1"/>
    <col min="4" max="4" width="24.42578125" style="4" customWidth="1"/>
    <col min="5" max="5" width="22.28515625" style="4"/>
    <col min="6" max="6" width="23" style="4" customWidth="1"/>
    <col min="7" max="16384" width="22.28515625" style="4"/>
  </cols>
  <sheetData>
    <row r="1" spans="1:9" x14ac:dyDescent="0.35">
      <c r="A1" s="3"/>
      <c r="D1" s="25"/>
      <c r="E1" s="25"/>
      <c r="F1" s="25"/>
    </row>
    <row r="2" spans="1:9" x14ac:dyDescent="0.35">
      <c r="A2" s="56" t="s">
        <v>19</v>
      </c>
      <c r="B2" s="57"/>
      <c r="C2" s="57"/>
      <c r="D2" s="57"/>
      <c r="E2" s="57"/>
      <c r="F2" s="52"/>
      <c r="G2" s="52"/>
      <c r="H2" s="52"/>
    </row>
    <row r="3" spans="1:9" x14ac:dyDescent="0.35">
      <c r="D3" s="24"/>
      <c r="E3" s="24"/>
      <c r="F3" s="24"/>
      <c r="G3" s="24"/>
      <c r="H3" s="24"/>
    </row>
    <row r="4" spans="1:9" x14ac:dyDescent="0.35">
      <c r="F4" s="24"/>
      <c r="G4" s="24"/>
      <c r="H4" s="5" t="s">
        <v>9</v>
      </c>
    </row>
    <row r="5" spans="1:9" x14ac:dyDescent="0.35">
      <c r="A5" s="58" t="s">
        <v>17</v>
      </c>
      <c r="B5" s="58"/>
      <c r="C5" s="62"/>
      <c r="D5" s="62"/>
      <c r="E5" s="62"/>
      <c r="F5" s="63"/>
      <c r="G5" s="63"/>
      <c r="H5" s="63"/>
    </row>
    <row r="6" spans="1:9" x14ac:dyDescent="0.35">
      <c r="A6" s="58"/>
      <c r="B6" s="27" t="s">
        <v>12</v>
      </c>
      <c r="C6" s="27" t="s">
        <v>13</v>
      </c>
      <c r="D6" s="27" t="s">
        <v>14</v>
      </c>
      <c r="E6" s="27" t="s">
        <v>33</v>
      </c>
      <c r="F6" s="27" t="s">
        <v>35</v>
      </c>
      <c r="G6" s="27" t="s">
        <v>36</v>
      </c>
      <c r="H6" s="27" t="s">
        <v>37</v>
      </c>
      <c r="I6" s="15"/>
    </row>
    <row r="7" spans="1:9" x14ac:dyDescent="0.35">
      <c r="A7" s="23" t="s">
        <v>18</v>
      </c>
      <c r="B7" s="22">
        <f>B8+B9+B10+B11+B12+B13+B14+B15+B16+B17+B18+B19+B20+B21</f>
        <v>3435552.6999999997</v>
      </c>
      <c r="C7" s="22">
        <f t="shared" ref="C7:F7" si="0">C8+C9+C10+C11+C12+C13+C14+C15+C16+C17+C18+C19+C20+C21</f>
        <v>3558352.2</v>
      </c>
      <c r="D7" s="43">
        <f t="shared" si="0"/>
        <v>4173945.9999999995</v>
      </c>
      <c r="E7" s="22">
        <f>E8+E9+E10+E11+E12+E13+E14+E15+E16+E17+E18+E19+E20+E21</f>
        <v>4188516.3900000011</v>
      </c>
      <c r="F7" s="22">
        <f t="shared" si="0"/>
        <v>4316900.8999999994</v>
      </c>
      <c r="G7" s="22">
        <f t="shared" ref="G7:H7" si="1">G8+G9+G10+G11+G12+G13+G14+G15+G16+G17+G18+G19+G20+G21</f>
        <v>4583588.3000000007</v>
      </c>
      <c r="H7" s="43">
        <f t="shared" si="1"/>
        <v>4621663.3599999994</v>
      </c>
      <c r="I7" s="24"/>
    </row>
    <row r="8" spans="1:9" ht="40.5" x14ac:dyDescent="0.35">
      <c r="A8" s="18" t="s">
        <v>39</v>
      </c>
      <c r="B8" s="6">
        <v>1637175.5</v>
      </c>
      <c r="C8" s="6">
        <v>1958006</v>
      </c>
      <c r="D8" s="26">
        <v>2255422.2999999998</v>
      </c>
      <c r="E8" s="6">
        <v>2306789.2000000002</v>
      </c>
      <c r="F8" s="6">
        <v>2377538.2999999998</v>
      </c>
      <c r="G8" s="6">
        <v>2442509.4</v>
      </c>
      <c r="H8" s="26">
        <f>G8*1</f>
        <v>2442509.4</v>
      </c>
    </row>
    <row r="9" spans="1:9" ht="40.5" x14ac:dyDescent="0.35">
      <c r="A9" s="18" t="s">
        <v>40</v>
      </c>
      <c r="B9" s="6">
        <v>207353.5</v>
      </c>
      <c r="C9" s="6">
        <v>416397.5</v>
      </c>
      <c r="D9" s="26">
        <v>96207.4</v>
      </c>
      <c r="E9" s="6">
        <v>70546.2</v>
      </c>
      <c r="F9" s="6">
        <v>73108.399999999994</v>
      </c>
      <c r="G9" s="6">
        <v>72638.5</v>
      </c>
      <c r="H9" s="26">
        <f t="shared" ref="H9:H14" si="2">G9*1.02</f>
        <v>74091.27</v>
      </c>
      <c r="I9" s="25"/>
    </row>
    <row r="10" spans="1:9" x14ac:dyDescent="0.35">
      <c r="A10" s="18" t="s">
        <v>41</v>
      </c>
      <c r="B10" s="6">
        <v>261665.7</v>
      </c>
      <c r="C10" s="6">
        <v>302332.09999999998</v>
      </c>
      <c r="D10" s="26">
        <v>383811.9</v>
      </c>
      <c r="E10" s="6">
        <v>374794.2</v>
      </c>
      <c r="F10" s="6">
        <v>377882.9</v>
      </c>
      <c r="G10" s="6">
        <v>466197.2</v>
      </c>
      <c r="H10" s="26">
        <f t="shared" si="2"/>
        <v>475521.14400000003</v>
      </c>
    </row>
    <row r="11" spans="1:9" ht="40.5" x14ac:dyDescent="0.35">
      <c r="A11" s="18" t="s">
        <v>42</v>
      </c>
      <c r="B11" s="6">
        <v>29760.3</v>
      </c>
      <c r="C11" s="6">
        <v>29412.6</v>
      </c>
      <c r="D11" s="26">
        <v>34490.800000000003</v>
      </c>
      <c r="E11" s="6">
        <v>45956.800000000003</v>
      </c>
      <c r="F11" s="6">
        <v>38661.199999999997</v>
      </c>
      <c r="G11" s="6">
        <v>39189.199999999997</v>
      </c>
      <c r="H11" s="26">
        <f t="shared" si="2"/>
        <v>39972.983999999997</v>
      </c>
    </row>
    <row r="12" spans="1:9" ht="40.5" x14ac:dyDescent="0.35">
      <c r="A12" s="18" t="s">
        <v>43</v>
      </c>
      <c r="B12" s="6">
        <v>5190.8999999999996</v>
      </c>
      <c r="C12" s="6">
        <v>1016.5</v>
      </c>
      <c r="D12" s="26">
        <v>1162.4000000000001</v>
      </c>
      <c r="E12" s="6">
        <v>1166.5999999999999</v>
      </c>
      <c r="F12" s="6">
        <v>1166.5999999999999</v>
      </c>
      <c r="G12" s="6">
        <v>1166.5999999999999</v>
      </c>
      <c r="H12" s="26">
        <f t="shared" si="2"/>
        <v>1189.932</v>
      </c>
    </row>
    <row r="13" spans="1:9" ht="60.75" x14ac:dyDescent="0.35">
      <c r="A13" s="18" t="s">
        <v>44</v>
      </c>
      <c r="B13" s="6">
        <v>5947.4</v>
      </c>
      <c r="C13" s="6">
        <v>6956.7</v>
      </c>
      <c r="D13" s="26">
        <v>7717.5</v>
      </c>
      <c r="E13" s="6">
        <v>7991.2</v>
      </c>
      <c r="F13" s="6">
        <v>7758.2</v>
      </c>
      <c r="G13" s="6">
        <v>7758.2</v>
      </c>
      <c r="H13" s="26">
        <f t="shared" si="2"/>
        <v>7913.3639999999996</v>
      </c>
    </row>
    <row r="14" spans="1:9" ht="40.5" x14ac:dyDescent="0.35">
      <c r="A14" s="18" t="s">
        <v>45</v>
      </c>
      <c r="B14" s="6">
        <v>929796.1</v>
      </c>
      <c r="C14" s="6">
        <v>407687.8</v>
      </c>
      <c r="D14" s="26">
        <v>892471.7</v>
      </c>
      <c r="E14" s="26">
        <v>913776.1</v>
      </c>
      <c r="F14" s="28">
        <v>908600.7</v>
      </c>
      <c r="G14" s="6">
        <v>992047.9</v>
      </c>
      <c r="H14" s="26">
        <f t="shared" si="2"/>
        <v>1011888.858</v>
      </c>
    </row>
    <row r="15" spans="1:9" ht="40.5" x14ac:dyDescent="0.35">
      <c r="A15" s="18" t="s">
        <v>46</v>
      </c>
      <c r="B15" s="6">
        <v>534.4</v>
      </c>
      <c r="C15" s="6">
        <v>1335.2</v>
      </c>
      <c r="D15" s="26">
        <v>0</v>
      </c>
      <c r="E15" s="6">
        <v>1283.5</v>
      </c>
      <c r="F15" s="6">
        <v>0</v>
      </c>
      <c r="G15" s="6">
        <v>0</v>
      </c>
      <c r="H15" s="26">
        <f t="shared" ref="H15" si="3">G15</f>
        <v>0</v>
      </c>
    </row>
    <row r="16" spans="1:9" ht="40.5" x14ac:dyDescent="0.35">
      <c r="A16" s="18" t="s">
        <v>47</v>
      </c>
      <c r="B16" s="6">
        <v>61431.7</v>
      </c>
      <c r="C16" s="6">
        <v>91202.5</v>
      </c>
      <c r="D16" s="26">
        <v>106663.2</v>
      </c>
      <c r="E16" s="6">
        <v>114182</v>
      </c>
      <c r="F16" s="29">
        <v>114909.9</v>
      </c>
      <c r="G16" s="6">
        <v>115328.5</v>
      </c>
      <c r="H16" s="26">
        <f>G16*1.02</f>
        <v>117635.07</v>
      </c>
    </row>
    <row r="17" spans="1:8" ht="60.75" x14ac:dyDescent="0.35">
      <c r="A17" s="18" t="s">
        <v>48</v>
      </c>
      <c r="B17" s="6">
        <v>70928</v>
      </c>
      <c r="C17" s="6">
        <v>78348.899999999994</v>
      </c>
      <c r="D17" s="26">
        <v>89357.3</v>
      </c>
      <c r="E17" s="6">
        <v>88449.9</v>
      </c>
      <c r="F17" s="29">
        <v>142879.29999999999</v>
      </c>
      <c r="G17" s="6">
        <v>172063.4</v>
      </c>
      <c r="H17" s="26">
        <f>G17*1.02</f>
        <v>175504.66800000001</v>
      </c>
    </row>
    <row r="18" spans="1:8" ht="40.5" x14ac:dyDescent="0.35">
      <c r="A18" s="18" t="s">
        <v>49</v>
      </c>
      <c r="B18" s="6">
        <v>3897.6</v>
      </c>
      <c r="C18" s="6">
        <v>5331.1</v>
      </c>
      <c r="D18" s="26">
        <v>5117.1000000000004</v>
      </c>
      <c r="E18" s="6">
        <v>5533.99</v>
      </c>
      <c r="F18" s="29">
        <v>6148.1</v>
      </c>
      <c r="G18" s="29">
        <v>6148.1</v>
      </c>
      <c r="H18" s="26">
        <f>G18*1.02</f>
        <v>6271.0620000000008</v>
      </c>
    </row>
    <row r="19" spans="1:8" ht="40.5" x14ac:dyDescent="0.35">
      <c r="A19" s="18" t="s">
        <v>50</v>
      </c>
      <c r="B19" s="6">
        <v>5790.8</v>
      </c>
      <c r="C19" s="6">
        <v>7347.9</v>
      </c>
      <c r="D19" s="26">
        <v>8470.2000000000007</v>
      </c>
      <c r="E19" s="6">
        <v>7709.2</v>
      </c>
      <c r="F19" s="6">
        <v>7709.2</v>
      </c>
      <c r="G19" s="6">
        <v>7709.2</v>
      </c>
      <c r="H19" s="26">
        <f>G19*1.02</f>
        <v>7863.384</v>
      </c>
    </row>
    <row r="20" spans="1:8" ht="40.5" x14ac:dyDescent="0.35">
      <c r="A20" s="18" t="s">
        <v>51</v>
      </c>
      <c r="B20" s="6">
        <v>139978</v>
      </c>
      <c r="C20" s="6">
        <v>129121.1</v>
      </c>
      <c r="D20" s="26">
        <v>179505.7</v>
      </c>
      <c r="E20" s="26">
        <v>24262.2</v>
      </c>
      <c r="F20" s="26">
        <v>23245.5</v>
      </c>
      <c r="G20" s="26">
        <v>23506.2</v>
      </c>
      <c r="H20" s="26">
        <f>G20*1.02</f>
        <v>23976.324000000001</v>
      </c>
    </row>
    <row r="21" spans="1:8" ht="40.5" x14ac:dyDescent="0.35">
      <c r="A21" s="18" t="s">
        <v>52</v>
      </c>
      <c r="B21" s="6">
        <v>76102.8</v>
      </c>
      <c r="C21" s="6">
        <v>123856.3</v>
      </c>
      <c r="D21" s="26">
        <v>113548.5</v>
      </c>
      <c r="E21" s="6">
        <v>226075.3</v>
      </c>
      <c r="F21" s="6">
        <v>237292.6</v>
      </c>
      <c r="G21" s="6">
        <v>237325.9</v>
      </c>
      <c r="H21" s="26">
        <f>G21*1</f>
        <v>237325.9</v>
      </c>
    </row>
    <row r="22" spans="1:8" ht="40.5" x14ac:dyDescent="0.35">
      <c r="A22" s="18" t="s">
        <v>53</v>
      </c>
      <c r="B22" s="6">
        <v>0</v>
      </c>
      <c r="C22" s="6">
        <v>0</v>
      </c>
      <c r="D22" s="26">
        <v>0</v>
      </c>
      <c r="E22" s="6">
        <f>D22</f>
        <v>0</v>
      </c>
      <c r="F22" s="6">
        <f t="shared" ref="F22:H22" si="4">E22</f>
        <v>0</v>
      </c>
      <c r="G22" s="6">
        <f t="shared" si="4"/>
        <v>0</v>
      </c>
      <c r="H22" s="26">
        <f t="shared" si="4"/>
        <v>0</v>
      </c>
    </row>
    <row r="24" spans="1:8" x14ac:dyDescent="0.35">
      <c r="B24" s="14"/>
      <c r="C24" s="14"/>
      <c r="D24" s="44"/>
      <c r="E24" s="44"/>
      <c r="F24" s="44"/>
      <c r="G24" s="45"/>
      <c r="H24" s="24"/>
    </row>
    <row r="25" spans="1:8" x14ac:dyDescent="0.35">
      <c r="D25" s="44"/>
      <c r="E25" s="44"/>
      <c r="F25" s="44"/>
      <c r="G25" s="44"/>
    </row>
    <row r="26" spans="1:8" x14ac:dyDescent="0.35">
      <c r="D26" s="45"/>
      <c r="E26" s="45"/>
      <c r="F26" s="45"/>
      <c r="G26" s="45"/>
      <c r="H26" s="25"/>
    </row>
    <row r="27" spans="1:8" x14ac:dyDescent="0.35">
      <c r="D27" s="46"/>
      <c r="E27" s="46"/>
      <c r="F27" s="46"/>
      <c r="G27" s="46"/>
    </row>
  </sheetData>
  <mergeCells count="3">
    <mergeCell ref="A5:A6"/>
    <mergeCell ref="B5:H5"/>
    <mergeCell ref="A2:H2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 характ</vt:lpstr>
      <vt:lpstr>мун прогр</vt:lpstr>
      <vt:lpstr>по программам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2026-02-13T11:48:05Z</dcterms:modified>
</cp:coreProperties>
</file>